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aussmann\Desktop\"/>
    </mc:Choice>
  </mc:AlternateContent>
  <xr:revisionPtr revIDLastSave="0" documentId="8_{7B06D1B4-9D88-4FD5-927E-DB0BAB554C77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Ergebnis Meisterschaft_Reiter" sheetId="1" r:id="rId1"/>
    <sheet name="Ergebnis Meisterschaft_JUN2" sheetId="2" r:id="rId2"/>
    <sheet name="Ergebnis Meisterschaft_JUN1" sheetId="3" r:id="rId3"/>
    <sheet name="Ergebnis Meisterschaft_JR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1" i="1"/>
  <c r="G8" i="1"/>
  <c r="H8" i="1" s="1"/>
  <c r="G9" i="1"/>
  <c r="G7" i="1"/>
  <c r="G6" i="1"/>
  <c r="G5" i="1"/>
  <c r="G4" i="1"/>
  <c r="E6" i="4"/>
  <c r="F6" i="4" s="1"/>
  <c r="E5" i="4"/>
  <c r="F5" i="4" s="1"/>
  <c r="F9" i="4"/>
  <c r="F8" i="4"/>
  <c r="F9" i="3"/>
  <c r="D9" i="3"/>
  <c r="E7" i="3"/>
  <c r="F7" i="3" s="1"/>
  <c r="D7" i="3"/>
  <c r="E6" i="3"/>
  <c r="F6" i="3" s="1"/>
  <c r="D6" i="3"/>
  <c r="E5" i="3"/>
  <c r="F5" i="3" s="1"/>
  <c r="D5" i="3"/>
  <c r="F12" i="2"/>
  <c r="F9" i="2"/>
  <c r="F10" i="2"/>
  <c r="F8" i="2"/>
  <c r="F7" i="2"/>
  <c r="F6" i="2"/>
  <c r="F5" i="2"/>
  <c r="F22" i="1"/>
  <c r="H22" i="1" s="1"/>
  <c r="F21" i="1"/>
  <c r="H21" i="1" s="1"/>
  <c r="F23" i="1"/>
  <c r="H23" i="1" s="1"/>
  <c r="F20" i="1"/>
  <c r="H20" i="1" s="1"/>
  <c r="F19" i="1"/>
  <c r="H19" i="1" s="1"/>
  <c r="F12" i="1"/>
  <c r="F18" i="1"/>
  <c r="H18" i="1" s="1"/>
  <c r="F13" i="1"/>
  <c r="H13" i="1" s="1"/>
  <c r="F17" i="1"/>
  <c r="H17" i="1" s="1"/>
  <c r="F14" i="1"/>
  <c r="H14" i="1" s="1"/>
  <c r="F16" i="1"/>
  <c r="H16" i="1" s="1"/>
  <c r="F11" i="1"/>
  <c r="F15" i="1"/>
  <c r="H15" i="1" s="1"/>
  <c r="F8" i="1"/>
  <c r="F9" i="1"/>
  <c r="F7" i="1"/>
  <c r="H7" i="1" s="1"/>
  <c r="F6" i="1"/>
  <c r="F5" i="1"/>
  <c r="F4" i="1"/>
  <c r="H6" i="1" l="1"/>
  <c r="H9" i="1"/>
  <c r="H11" i="1"/>
  <c r="H5" i="1"/>
  <c r="H12" i="1"/>
  <c r="H4" i="1"/>
</calcChain>
</file>

<file path=xl/sharedStrings.xml><?xml version="1.0" encoding="utf-8"?>
<sst xmlns="http://schemas.openxmlformats.org/spreadsheetml/2006/main" count="119" uniqueCount="90">
  <si>
    <t>Stand schwäbische Meisterschaft Reiter 2022</t>
  </si>
  <si>
    <t>Platz.</t>
  </si>
  <si>
    <t>Pferd</t>
  </si>
  <si>
    <t>Reiter</t>
  </si>
  <si>
    <t>1. WP</t>
  </si>
  <si>
    <t>2. WP</t>
  </si>
  <si>
    <t>Zwischen-
ergebnis</t>
  </si>
  <si>
    <t>Finale</t>
  </si>
  <si>
    <t>End-
ergebnis</t>
  </si>
  <si>
    <t>1. Platz</t>
  </si>
  <si>
    <t>Axel</t>
  </si>
  <si>
    <t>Frei Sabrina
SVG Langerringen Abt. Reiten e.V.</t>
  </si>
  <si>
    <t>2. Platz</t>
  </si>
  <si>
    <t>Rey Ban</t>
  </si>
  <si>
    <t>Freund Frank
TRSC Königsbrunn e.V.</t>
  </si>
  <si>
    <t>3. Platz</t>
  </si>
  <si>
    <t>Diomio</t>
  </si>
  <si>
    <t>Adamczyk Christiane
RTG Obere Mühle e. V.</t>
  </si>
  <si>
    <t>4. Platz</t>
  </si>
  <si>
    <t>Soleil jolie</t>
  </si>
  <si>
    <t>Zick Denise
RFV Bad Grönenbach e.V.</t>
  </si>
  <si>
    <t>5. Platz</t>
  </si>
  <si>
    <t>Kaskada</t>
  </si>
  <si>
    <t>Müller Cornelia
RC Rothal-Iller e. V.</t>
  </si>
  <si>
    <t>6. Platz</t>
  </si>
  <si>
    <t>Gershwin</t>
  </si>
  <si>
    <t>Kickum Carla
TRSC Königsbrunn e.V.</t>
  </si>
  <si>
    <t>7. Platz</t>
  </si>
  <si>
    <t>Baroness</t>
  </si>
  <si>
    <t>Dachser Nicole
RFV Buchloe e. V.</t>
  </si>
  <si>
    <t>8. Platz</t>
  </si>
  <si>
    <t>Lauries Amigo</t>
  </si>
  <si>
    <t>Schwarz Carolin
RV Augsburg-West</t>
  </si>
  <si>
    <t>9. Platz</t>
  </si>
  <si>
    <t>Qvarree</t>
  </si>
  <si>
    <t>Maier-Schwärzler Christiane
RFG Oberreute Ihlingshof e. V.</t>
  </si>
  <si>
    <t>10. Platz</t>
  </si>
  <si>
    <t>Christ de Renoir</t>
  </si>
  <si>
    <t>Eder Daniela
RC Prinz-Eugen Höchstädt e. V.</t>
  </si>
  <si>
    <t>Samurai</t>
  </si>
  <si>
    <t>Danner Christina
RFV Bad Wörishofen e. V.</t>
  </si>
  <si>
    <t>Dagostino</t>
  </si>
  <si>
    <t>Eisermann Stefanie
RC Ulrichshof Königsbrunn e. V.</t>
  </si>
  <si>
    <t>Denver Magic</t>
  </si>
  <si>
    <t>Wagner Sarah
RC Ulrichshof Königsbrunn e. V.</t>
  </si>
  <si>
    <t>Florencio</t>
  </si>
  <si>
    <t>Ahegger Isabell
RFV Bad Wörishofen e. V.</t>
  </si>
  <si>
    <t>A Reason</t>
  </si>
  <si>
    <t>Mayr Anissa
RFV Bad Wörishofen e. V.</t>
  </si>
  <si>
    <t>Peppina</t>
  </si>
  <si>
    <t>Hörmiller Daniela
RC Oberbeuren e. V.</t>
  </si>
  <si>
    <t>Der kleine Däumling</t>
  </si>
  <si>
    <t>Eder Daniela 
RC Prinz-Eugen Höchstädt e. V.</t>
  </si>
  <si>
    <t>Django</t>
  </si>
  <si>
    <t>Fürstenspiegel</t>
  </si>
  <si>
    <t>Stand schwäbische Meisterschaft Junioren II 2022</t>
  </si>
  <si>
    <t>Platz</t>
  </si>
  <si>
    <t>1.WP</t>
  </si>
  <si>
    <t>Milione II</t>
  </si>
  <si>
    <t>Parama Dilara Elif
RSZ Illertissen e. V.</t>
  </si>
  <si>
    <t>Quinta</t>
  </si>
  <si>
    <t>Assel Janina
RFV Schwabmünchen e.V.</t>
  </si>
  <si>
    <t>Delgardo</t>
  </si>
  <si>
    <t>Bamberg Annika
RFC Markt Erkheim e.V.</t>
  </si>
  <si>
    <t>Felipe</t>
  </si>
  <si>
    <t>Ossadnik Julia
SG Mauerbach Abt. Reiten e. V.</t>
  </si>
  <si>
    <t>Santina</t>
  </si>
  <si>
    <t>Sirch Milena
RFV Schwabmünchen e. V.</t>
  </si>
  <si>
    <t>Quincy</t>
  </si>
  <si>
    <t>Fink Charlotte
RFV Jettingen e.V.</t>
  </si>
  <si>
    <t xml:space="preserve">Champagne </t>
  </si>
  <si>
    <t>Gutmeyr Emma Maria
RFV Horgau e. V.</t>
  </si>
  <si>
    <t>Stand schwäbische Meisterschaft Junioren I 2022</t>
  </si>
  <si>
    <t>Osterglanz</t>
  </si>
  <si>
    <t>Brockmann Paula
RFV Schwabmünchen e. V.</t>
  </si>
  <si>
    <t>Diamo von Worrenberg</t>
  </si>
  <si>
    <t>Jaberg Edda
RFG Oberreute Ihlingshof e. V.</t>
  </si>
  <si>
    <t>Alice</t>
  </si>
  <si>
    <t>Fink Luisa
RFV Jettingen e. V.</t>
  </si>
  <si>
    <t>Dolcino</t>
  </si>
  <si>
    <t xml:space="preserve">Meier Lea
RFV Schwabmünchen e. V. </t>
  </si>
  <si>
    <t>Stand schwäbische Meisterschaft JR 2022</t>
  </si>
  <si>
    <t>Jayda</t>
  </si>
  <si>
    <t>Gebhard Nicola Sophie
RC TG Oberelchingen e.V.</t>
  </si>
  <si>
    <t>Kroletto</t>
  </si>
  <si>
    <t>Grimminger Anna
RFV Weißenhorn e. V.</t>
  </si>
  <si>
    <t>Highlight</t>
  </si>
  <si>
    <t>Hehle Katharina
RFG Oberreute Ihlingshof e.V.</t>
  </si>
  <si>
    <t>Fidelia Royal</t>
  </si>
  <si>
    <t>Cronauer Kim
RFC Markt Erkheim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</si>
</sst>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2" fontId="0" fillId="0" borderId="1" xfId="0" applyNumberFormat="1" applyFont="1" applyBorder="1"/>
    <xf numFmtId="0" fontId="0" fillId="0" borderId="0" xfId="0" applyFont="1"/>
    <xf numFmtId="164" fontId="0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/>
    <xf numFmtId="164" fontId="0" fillId="0" borderId="1" xfId="0" applyNumberFormat="1" applyFont="1" applyBorder="1"/>
    <xf numFmtId="164" fontId="0" fillId="0" borderId="0" xfId="0" applyNumberFormat="1"/>
    <xf numFmtId="2" fontId="0" fillId="0" borderId="0" xfId="0" applyNumberFormat="1" applyFont="1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2" fontId="2" fillId="0" borderId="0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110" zoomScaleNormal="110" workbookViewId="0">
      <selection activeCell="A11" sqref="A11"/>
    </sheetView>
  </sheetViews>
  <sheetFormatPr baseColWidth="10" defaultColWidth="10.7109375" defaultRowHeight="15" x14ac:dyDescent="0.25"/>
  <cols>
    <col min="1" max="1" width="13.5703125" customWidth="1"/>
    <col min="2" max="2" width="18" customWidth="1"/>
    <col min="3" max="3" width="35.5703125" customWidth="1"/>
    <col min="4" max="5" width="7.7109375" style="1" customWidth="1"/>
    <col min="6" max="7" width="8.85546875" style="1" customWidth="1"/>
    <col min="8" max="8" width="11.5703125" style="1" customWidth="1"/>
  </cols>
  <sheetData>
    <row r="1" spans="1:9" ht="30.6" customHeight="1" x14ac:dyDescent="0.35">
      <c r="A1" s="2" t="s">
        <v>0</v>
      </c>
    </row>
    <row r="3" spans="1:9" ht="43.35" customHeight="1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5" t="s">
        <v>8</v>
      </c>
    </row>
    <row r="4" spans="1:9" ht="30" x14ac:dyDescent="0.25">
      <c r="A4" s="30" t="s">
        <v>9</v>
      </c>
      <c r="B4" s="30" t="s">
        <v>10</v>
      </c>
      <c r="C4" s="31" t="s">
        <v>11</v>
      </c>
      <c r="D4" s="32">
        <v>858.5</v>
      </c>
      <c r="E4" s="32">
        <v>821</v>
      </c>
      <c r="F4" s="32">
        <f t="shared" ref="F4:F9" si="0">SUM(D4:E4)</f>
        <v>1679.5</v>
      </c>
      <c r="G4" s="32">
        <f>798.5*1.4</f>
        <v>1117.8999999999999</v>
      </c>
      <c r="H4" s="32">
        <f t="shared" ref="H4:H9" si="1">G4+F4</f>
        <v>2797.3999999999996</v>
      </c>
    </row>
    <row r="5" spans="1:9" ht="30" x14ac:dyDescent="0.25">
      <c r="A5" s="30" t="s">
        <v>12</v>
      </c>
      <c r="B5" s="30" t="s">
        <v>13</v>
      </c>
      <c r="C5" s="31" t="s">
        <v>14</v>
      </c>
      <c r="D5" s="32">
        <v>866</v>
      </c>
      <c r="E5" s="32">
        <v>784.5</v>
      </c>
      <c r="F5" s="32">
        <f t="shared" si="0"/>
        <v>1650.5</v>
      </c>
      <c r="G5" s="32">
        <f>797.5*1.4</f>
        <v>1116.5</v>
      </c>
      <c r="H5" s="32">
        <f t="shared" si="1"/>
        <v>2767</v>
      </c>
    </row>
    <row r="6" spans="1:9" ht="30" x14ac:dyDescent="0.25">
      <c r="A6" s="30" t="s">
        <v>15</v>
      </c>
      <c r="B6" s="30" t="s">
        <v>16</v>
      </c>
      <c r="C6" s="31" t="s">
        <v>17</v>
      </c>
      <c r="D6" s="32">
        <v>814</v>
      </c>
      <c r="E6" s="32">
        <v>773.5</v>
      </c>
      <c r="F6" s="32">
        <f t="shared" si="0"/>
        <v>1587.5</v>
      </c>
      <c r="G6" s="32">
        <f>768*1.4</f>
        <v>1075.1999999999998</v>
      </c>
      <c r="H6" s="32">
        <f t="shared" si="1"/>
        <v>2662.7</v>
      </c>
      <c r="I6" s="9"/>
    </row>
    <row r="7" spans="1:9" ht="30" x14ac:dyDescent="0.25">
      <c r="A7" s="30" t="s">
        <v>18</v>
      </c>
      <c r="B7" s="30" t="s">
        <v>19</v>
      </c>
      <c r="C7" s="31" t="s">
        <v>20</v>
      </c>
      <c r="D7" s="32">
        <v>820.5</v>
      </c>
      <c r="E7" s="32">
        <v>752</v>
      </c>
      <c r="F7" s="32">
        <f t="shared" si="0"/>
        <v>1572.5</v>
      </c>
      <c r="G7" s="32">
        <f>764.5*1.4</f>
        <v>1070.3</v>
      </c>
      <c r="H7" s="32">
        <f t="shared" si="1"/>
        <v>2642.8</v>
      </c>
    </row>
    <row r="8" spans="1:9" ht="30" x14ac:dyDescent="0.25">
      <c r="A8" s="30" t="s">
        <v>21</v>
      </c>
      <c r="B8" s="30" t="s">
        <v>25</v>
      </c>
      <c r="C8" s="31" t="s">
        <v>26</v>
      </c>
      <c r="D8" s="32">
        <v>825</v>
      </c>
      <c r="E8" s="32">
        <v>743.5</v>
      </c>
      <c r="F8" s="32">
        <f t="shared" si="0"/>
        <v>1568.5</v>
      </c>
      <c r="G8" s="32">
        <f>752.5*1.4</f>
        <v>1053.5</v>
      </c>
      <c r="H8" s="32">
        <f t="shared" si="1"/>
        <v>2622</v>
      </c>
    </row>
    <row r="9" spans="1:9" ht="30" x14ac:dyDescent="0.25">
      <c r="A9" s="30" t="s">
        <v>24</v>
      </c>
      <c r="B9" s="30" t="s">
        <v>22</v>
      </c>
      <c r="C9" s="31" t="s">
        <v>23</v>
      </c>
      <c r="D9" s="32">
        <v>813.5</v>
      </c>
      <c r="E9" s="32">
        <v>757.5</v>
      </c>
      <c r="F9" s="32">
        <f t="shared" si="0"/>
        <v>1571</v>
      </c>
      <c r="G9" s="32">
        <f>746.5*1.4</f>
        <v>1045.0999999999999</v>
      </c>
      <c r="H9" s="32">
        <f t="shared" si="1"/>
        <v>2616.1</v>
      </c>
    </row>
    <row r="10" spans="1:9" x14ac:dyDescent="0.25">
      <c r="A10" s="6"/>
      <c r="B10" s="6"/>
      <c r="C10" s="7"/>
      <c r="D10" s="8"/>
      <c r="E10" s="8"/>
      <c r="F10" s="8"/>
      <c r="G10" s="8"/>
      <c r="H10" s="8"/>
    </row>
    <row r="11" spans="1:9" ht="30" x14ac:dyDescent="0.25">
      <c r="A11" s="27" t="s">
        <v>27</v>
      </c>
      <c r="B11" s="10" t="s">
        <v>31</v>
      </c>
      <c r="C11" s="11" t="s">
        <v>32</v>
      </c>
      <c r="D11" s="12">
        <v>777.5</v>
      </c>
      <c r="E11" s="12">
        <v>722.5</v>
      </c>
      <c r="F11" s="12">
        <f t="shared" ref="F11:F23" si="2">SUM(D11:E11)</f>
        <v>1500</v>
      </c>
      <c r="G11" s="12">
        <f>727*1.4</f>
        <v>1017.8</v>
      </c>
      <c r="H11" s="12">
        <f t="shared" ref="H11:H23" si="3">G11+F11</f>
        <v>2517.8000000000002</v>
      </c>
    </row>
    <row r="12" spans="1:9" ht="30" x14ac:dyDescent="0.25">
      <c r="A12" s="27" t="s">
        <v>30</v>
      </c>
      <c r="B12" s="10" t="s">
        <v>45</v>
      </c>
      <c r="C12" s="11" t="s">
        <v>46</v>
      </c>
      <c r="D12" s="12">
        <v>765</v>
      </c>
      <c r="E12" s="12">
        <v>707.5</v>
      </c>
      <c r="F12" s="12">
        <f t="shared" si="2"/>
        <v>1472.5</v>
      </c>
      <c r="G12" s="11">
        <f>740.5*1.4</f>
        <v>1036.7</v>
      </c>
      <c r="H12" s="12">
        <f t="shared" si="3"/>
        <v>2509.1999999999998</v>
      </c>
    </row>
    <row r="13" spans="1:9" ht="30" x14ac:dyDescent="0.25">
      <c r="A13" s="27" t="s">
        <v>33</v>
      </c>
      <c r="B13" s="10" t="s">
        <v>41</v>
      </c>
      <c r="C13" s="11" t="s">
        <v>42</v>
      </c>
      <c r="D13" s="12">
        <v>764</v>
      </c>
      <c r="E13" s="12">
        <v>719</v>
      </c>
      <c r="F13" s="12">
        <f t="shared" si="2"/>
        <v>1483</v>
      </c>
      <c r="G13" s="12">
        <f>725.5*1.4</f>
        <v>1015.6999999999999</v>
      </c>
      <c r="H13" s="12">
        <f t="shared" si="3"/>
        <v>2498.6999999999998</v>
      </c>
    </row>
    <row r="14" spans="1:9" ht="30" x14ac:dyDescent="0.25">
      <c r="A14" s="27" t="s">
        <v>36</v>
      </c>
      <c r="B14" s="10" t="s">
        <v>37</v>
      </c>
      <c r="C14" s="11" t="s">
        <v>38</v>
      </c>
      <c r="D14" s="12">
        <v>785</v>
      </c>
      <c r="E14" s="12">
        <v>704</v>
      </c>
      <c r="F14" s="12">
        <f t="shared" si="2"/>
        <v>1489</v>
      </c>
      <c r="G14" s="12">
        <f>720*1.4</f>
        <v>1007.9999999999999</v>
      </c>
      <c r="H14" s="12">
        <f t="shared" si="3"/>
        <v>2497</v>
      </c>
    </row>
    <row r="15" spans="1:9" ht="30" x14ac:dyDescent="0.25">
      <c r="A15" s="10"/>
      <c r="B15" s="10" t="s">
        <v>28</v>
      </c>
      <c r="C15" s="11" t="s">
        <v>29</v>
      </c>
      <c r="D15" s="12">
        <v>779</v>
      </c>
      <c r="E15" s="12">
        <v>752</v>
      </c>
      <c r="F15" s="12">
        <f t="shared" si="2"/>
        <v>1531</v>
      </c>
      <c r="G15" s="12">
        <v>0</v>
      </c>
      <c r="H15" s="12">
        <f t="shared" si="3"/>
        <v>1531</v>
      </c>
    </row>
    <row r="16" spans="1:9" ht="30" x14ac:dyDescent="0.25">
      <c r="A16" s="10"/>
      <c r="B16" s="10" t="s">
        <v>34</v>
      </c>
      <c r="C16" s="11" t="s">
        <v>35</v>
      </c>
      <c r="D16" s="12">
        <v>789.5</v>
      </c>
      <c r="E16" s="12">
        <v>703</v>
      </c>
      <c r="F16" s="12">
        <f t="shared" si="2"/>
        <v>1492.5</v>
      </c>
      <c r="G16" s="12">
        <v>0</v>
      </c>
      <c r="H16" s="12">
        <f t="shared" si="3"/>
        <v>1492.5</v>
      </c>
    </row>
    <row r="17" spans="1:9" ht="30" x14ac:dyDescent="0.25">
      <c r="A17" s="10"/>
      <c r="B17" s="10" t="s">
        <v>39</v>
      </c>
      <c r="C17" s="11" t="s">
        <v>40</v>
      </c>
      <c r="D17" s="12">
        <v>807.5</v>
      </c>
      <c r="E17" s="12">
        <v>677.5</v>
      </c>
      <c r="F17" s="12">
        <f t="shared" si="2"/>
        <v>1485</v>
      </c>
      <c r="G17" s="12">
        <v>0</v>
      </c>
      <c r="H17" s="12">
        <f t="shared" si="3"/>
        <v>1485</v>
      </c>
    </row>
    <row r="18" spans="1:9" ht="30" x14ac:dyDescent="0.25">
      <c r="A18" s="10"/>
      <c r="B18" s="10" t="s">
        <v>43</v>
      </c>
      <c r="C18" s="11" t="s">
        <v>44</v>
      </c>
      <c r="D18" s="12">
        <v>802</v>
      </c>
      <c r="E18" s="33">
        <v>678</v>
      </c>
      <c r="F18" s="12">
        <f t="shared" si="2"/>
        <v>1480</v>
      </c>
      <c r="G18" s="12">
        <v>0</v>
      </c>
      <c r="H18" s="12">
        <f t="shared" si="3"/>
        <v>1480</v>
      </c>
      <c r="I18" s="9"/>
    </row>
    <row r="19" spans="1:9" ht="30" x14ac:dyDescent="0.25">
      <c r="A19" s="10"/>
      <c r="B19" s="10" t="s">
        <v>47</v>
      </c>
      <c r="C19" s="11" t="s">
        <v>48</v>
      </c>
      <c r="D19" s="12">
        <v>763</v>
      </c>
      <c r="E19" s="33">
        <v>681.5</v>
      </c>
      <c r="F19" s="12">
        <f t="shared" si="2"/>
        <v>1444.5</v>
      </c>
      <c r="G19" s="12">
        <v>0</v>
      </c>
      <c r="H19" s="12">
        <f t="shared" si="3"/>
        <v>1444.5</v>
      </c>
    </row>
    <row r="20" spans="1:9" ht="30" x14ac:dyDescent="0.25">
      <c r="A20" s="10"/>
      <c r="B20" s="10" t="s">
        <v>49</v>
      </c>
      <c r="C20" s="11" t="s">
        <v>50</v>
      </c>
      <c r="D20" s="12">
        <v>766</v>
      </c>
      <c r="E20" s="33">
        <v>661</v>
      </c>
      <c r="F20" s="12">
        <f t="shared" si="2"/>
        <v>1427</v>
      </c>
      <c r="G20" s="12">
        <v>0</v>
      </c>
      <c r="H20" s="12">
        <f t="shared" si="3"/>
        <v>1427</v>
      </c>
    </row>
    <row r="21" spans="1:9" ht="30" x14ac:dyDescent="0.25">
      <c r="A21" s="10"/>
      <c r="B21" s="10" t="s">
        <v>53</v>
      </c>
      <c r="C21" s="11" t="s">
        <v>14</v>
      </c>
      <c r="D21" s="12">
        <v>836</v>
      </c>
      <c r="E21" s="34">
        <v>0</v>
      </c>
      <c r="F21" s="12">
        <f t="shared" si="2"/>
        <v>836</v>
      </c>
      <c r="G21" s="12">
        <v>0</v>
      </c>
      <c r="H21" s="12">
        <f t="shared" si="3"/>
        <v>836</v>
      </c>
    </row>
    <row r="22" spans="1:9" ht="30" x14ac:dyDescent="0.25">
      <c r="A22" s="10"/>
      <c r="B22" s="10" t="s">
        <v>54</v>
      </c>
      <c r="C22" s="11" t="s">
        <v>26</v>
      </c>
      <c r="D22" s="12">
        <v>780.5</v>
      </c>
      <c r="E22" s="34">
        <v>0</v>
      </c>
      <c r="F22" s="12">
        <f t="shared" si="2"/>
        <v>780.5</v>
      </c>
      <c r="G22" s="12">
        <v>0</v>
      </c>
      <c r="H22" s="12">
        <f t="shared" si="3"/>
        <v>780.5</v>
      </c>
    </row>
    <row r="23" spans="1:9" ht="30" x14ac:dyDescent="0.25">
      <c r="A23" s="10"/>
      <c r="B23" s="10" t="s">
        <v>51</v>
      </c>
      <c r="C23" s="11" t="s">
        <v>52</v>
      </c>
      <c r="D23" s="12">
        <v>767</v>
      </c>
      <c r="E23" s="33">
        <v>0</v>
      </c>
      <c r="F23" s="12">
        <f t="shared" si="2"/>
        <v>767</v>
      </c>
      <c r="G23" s="12">
        <v>0</v>
      </c>
      <c r="H23" s="12">
        <f t="shared" si="3"/>
        <v>767</v>
      </c>
    </row>
    <row r="24" spans="1:9" x14ac:dyDescent="0.25">
      <c r="A24" s="6"/>
      <c r="B24" s="6"/>
      <c r="C24" s="7"/>
      <c r="D24" s="8"/>
      <c r="E24" s="8"/>
      <c r="F24" s="8"/>
      <c r="G24" s="8"/>
      <c r="H24" s="8"/>
    </row>
  </sheetData>
  <sortState xmlns:xlrd2="http://schemas.microsoft.com/office/spreadsheetml/2017/richdata2" ref="A4:H24">
    <sortCondition descending="1" ref="H4:H24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5"/>
  <sheetViews>
    <sheetView zoomScale="110" zoomScaleNormal="110" workbookViewId="0">
      <selection activeCell="B12" sqref="B12"/>
    </sheetView>
  </sheetViews>
  <sheetFormatPr baseColWidth="10" defaultColWidth="83.85546875" defaultRowHeight="15" x14ac:dyDescent="0.25"/>
  <cols>
    <col min="1" max="1" width="7.7109375" style="13" customWidth="1"/>
    <col min="2" max="2" width="13.7109375" style="13" customWidth="1"/>
    <col min="3" max="3" width="29.5703125" style="13" customWidth="1"/>
    <col min="4" max="4" width="5.7109375" style="14" customWidth="1"/>
    <col min="5" max="5" width="6.140625" style="14" customWidth="1"/>
    <col min="6" max="6" width="8.7109375" style="14" customWidth="1"/>
    <col min="7" max="1024" width="83.7109375" style="13"/>
  </cols>
  <sheetData>
    <row r="1" spans="1:6" ht="21" x14ac:dyDescent="0.35">
      <c r="A1" s="2" t="s">
        <v>55</v>
      </c>
    </row>
    <row r="4" spans="1:6" ht="30" x14ac:dyDescent="0.25">
      <c r="A4" s="3" t="s">
        <v>56</v>
      </c>
      <c r="B4" s="3" t="s">
        <v>2</v>
      </c>
      <c r="C4" s="3" t="s">
        <v>3</v>
      </c>
      <c r="D4" s="15" t="s">
        <v>57</v>
      </c>
      <c r="E4" s="15" t="s">
        <v>5</v>
      </c>
      <c r="F4" s="16" t="s">
        <v>8</v>
      </c>
    </row>
    <row r="5" spans="1:6" ht="30" x14ac:dyDescent="0.25">
      <c r="A5" s="6" t="s">
        <v>9</v>
      </c>
      <c r="B5" s="6" t="s">
        <v>58</v>
      </c>
      <c r="C5" s="7" t="s">
        <v>59</v>
      </c>
      <c r="D5" s="17">
        <v>8.3000000000000007</v>
      </c>
      <c r="E5" s="17">
        <v>8.4</v>
      </c>
      <c r="F5" s="17">
        <f t="shared" ref="F5:F10" si="0">D5+E5</f>
        <v>16.700000000000003</v>
      </c>
    </row>
    <row r="6" spans="1:6" ht="30" x14ac:dyDescent="0.25">
      <c r="A6" s="6" t="s">
        <v>12</v>
      </c>
      <c r="B6" s="6" t="s">
        <v>60</v>
      </c>
      <c r="C6" s="7" t="s">
        <v>61</v>
      </c>
      <c r="D6" s="17">
        <v>8.1999999999999993</v>
      </c>
      <c r="E6" s="17">
        <v>7.6</v>
      </c>
      <c r="F6" s="17">
        <f t="shared" si="0"/>
        <v>15.799999999999999</v>
      </c>
    </row>
    <row r="7" spans="1:6" ht="30" x14ac:dyDescent="0.25">
      <c r="A7" s="6" t="s">
        <v>15</v>
      </c>
      <c r="B7" s="6" t="s">
        <v>62</v>
      </c>
      <c r="C7" s="7" t="s">
        <v>63</v>
      </c>
      <c r="D7" s="17">
        <v>8.1</v>
      </c>
      <c r="E7" s="17">
        <v>6.9</v>
      </c>
      <c r="F7" s="17">
        <f t="shared" si="0"/>
        <v>15</v>
      </c>
    </row>
    <row r="8" spans="1:6" ht="30" x14ac:dyDescent="0.25">
      <c r="A8" s="6" t="s">
        <v>18</v>
      </c>
      <c r="B8" s="6" t="s">
        <v>64</v>
      </c>
      <c r="C8" s="7" t="s">
        <v>65</v>
      </c>
      <c r="D8" s="17">
        <v>7.3</v>
      </c>
      <c r="E8" s="17">
        <v>7.2</v>
      </c>
      <c r="F8" s="17">
        <f t="shared" si="0"/>
        <v>14.5</v>
      </c>
    </row>
    <row r="9" spans="1:6" ht="30" x14ac:dyDescent="0.25">
      <c r="A9" s="6" t="s">
        <v>21</v>
      </c>
      <c r="B9" s="6" t="s">
        <v>68</v>
      </c>
      <c r="C9" s="7" t="s">
        <v>69</v>
      </c>
      <c r="D9" s="17">
        <v>6.9</v>
      </c>
      <c r="E9" s="17">
        <v>6.8</v>
      </c>
      <c r="F9" s="17">
        <f t="shared" si="0"/>
        <v>13.7</v>
      </c>
    </row>
    <row r="10" spans="1:6" ht="30" x14ac:dyDescent="0.25">
      <c r="A10" s="6" t="s">
        <v>24</v>
      </c>
      <c r="B10" s="6" t="s">
        <v>66</v>
      </c>
      <c r="C10" s="7" t="s">
        <v>67</v>
      </c>
      <c r="D10" s="17">
        <v>7</v>
      </c>
      <c r="E10" s="17">
        <v>6.6</v>
      </c>
      <c r="F10" s="17">
        <f t="shared" si="0"/>
        <v>13.6</v>
      </c>
    </row>
    <row r="11" spans="1:6" x14ac:dyDescent="0.25">
      <c r="A11" s="6"/>
      <c r="B11" s="6"/>
      <c r="C11" s="7"/>
      <c r="D11" s="17"/>
      <c r="E11" s="17"/>
      <c r="F11" s="17"/>
    </row>
    <row r="12" spans="1:6" ht="30" x14ac:dyDescent="0.25">
      <c r="A12" s="10"/>
      <c r="B12" s="10" t="s">
        <v>70</v>
      </c>
      <c r="C12" s="11" t="s">
        <v>71</v>
      </c>
      <c r="D12" s="18">
        <v>5.8</v>
      </c>
      <c r="E12" s="18">
        <v>0</v>
      </c>
      <c r="F12" s="18">
        <f>D12+E12</f>
        <v>5.8</v>
      </c>
    </row>
    <row r="13" spans="1:6" ht="26.85" customHeight="1" x14ac:dyDescent="0.25">
      <c r="A13" s="6"/>
      <c r="B13" s="10"/>
      <c r="C13" s="11"/>
      <c r="D13" s="18"/>
      <c r="E13" s="18"/>
      <c r="F13" s="18"/>
    </row>
    <row r="16" spans="1:6" x14ac:dyDescent="0.25">
      <c r="C16"/>
      <c r="D16" s="19"/>
    </row>
    <row r="17" spans="3:4" x14ac:dyDescent="0.25">
      <c r="C17"/>
      <c r="D17" s="19"/>
    </row>
    <row r="18" spans="3:4" x14ac:dyDescent="0.25">
      <c r="C18"/>
      <c r="D18" s="19"/>
    </row>
    <row r="19" spans="3:4" x14ac:dyDescent="0.25">
      <c r="C19"/>
      <c r="D19" s="19"/>
    </row>
    <row r="20" spans="3:4" x14ac:dyDescent="0.25">
      <c r="C20"/>
      <c r="D20" s="19"/>
    </row>
    <row r="21" spans="3:4" x14ac:dyDescent="0.25">
      <c r="C21"/>
      <c r="D21" s="19"/>
    </row>
    <row r="22" spans="3:4" x14ac:dyDescent="0.25">
      <c r="C22"/>
      <c r="D22" s="19"/>
    </row>
    <row r="23" spans="3:4" x14ac:dyDescent="0.25">
      <c r="C23"/>
      <c r="D23" s="19"/>
    </row>
    <row r="24" spans="3:4" x14ac:dyDescent="0.25">
      <c r="C24"/>
      <c r="D24" s="19"/>
    </row>
    <row r="25" spans="3:4" x14ac:dyDescent="0.25">
      <c r="C25"/>
      <c r="D25" s="19"/>
    </row>
  </sheetData>
  <sortState xmlns:xlrd2="http://schemas.microsoft.com/office/spreadsheetml/2017/richdata2" ref="A5:F13">
    <sortCondition descending="1" ref="F5:F13"/>
  </sortState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5"/>
  <sheetViews>
    <sheetView zoomScaleNormal="100" workbookViewId="0">
      <selection activeCell="J33" sqref="J33"/>
    </sheetView>
  </sheetViews>
  <sheetFormatPr baseColWidth="10" defaultColWidth="83.85546875" defaultRowHeight="15" x14ac:dyDescent="0.25"/>
  <cols>
    <col min="1" max="1" width="7.85546875" style="13" customWidth="1"/>
    <col min="2" max="2" width="21.5703125" style="13" customWidth="1"/>
    <col min="3" max="3" width="28.42578125" style="13" bestFit="1" customWidth="1"/>
    <col min="4" max="4" width="6.5703125" style="20" customWidth="1"/>
    <col min="5" max="5" width="9.7109375" style="20" customWidth="1"/>
    <col min="6" max="6" width="8.7109375" style="20" customWidth="1"/>
    <col min="7" max="7" width="4.140625" style="13" customWidth="1"/>
    <col min="8" max="8" width="6.140625" style="13" customWidth="1"/>
    <col min="9" max="9" width="7.28515625" style="13" customWidth="1"/>
    <col min="10" max="10" width="11.85546875" style="13" customWidth="1"/>
    <col min="11" max="11" width="15" style="13" customWidth="1"/>
    <col min="12" max="12" width="6.5703125" style="13" customWidth="1"/>
    <col min="13" max="13" width="7.5703125" style="13" customWidth="1"/>
    <col min="14" max="14" width="8.7109375" style="13" customWidth="1"/>
    <col min="15" max="1024" width="83.7109375" style="13"/>
  </cols>
  <sheetData>
    <row r="1" spans="1:15" ht="21" x14ac:dyDescent="0.35">
      <c r="A1" s="2" t="s">
        <v>72</v>
      </c>
      <c r="B1" s="2"/>
      <c r="C1" s="2"/>
    </row>
    <row r="2" spans="1:15" x14ac:dyDescent="0.25">
      <c r="H2" s="21"/>
      <c r="I2" s="21"/>
      <c r="J2" s="21"/>
      <c r="K2" s="21"/>
      <c r="L2" s="21"/>
      <c r="M2" s="21"/>
      <c r="N2" s="21"/>
      <c r="O2" s="21"/>
    </row>
    <row r="3" spans="1:15" x14ac:dyDescent="0.25">
      <c r="H3" s="21"/>
      <c r="I3" s="21"/>
      <c r="J3" s="21"/>
      <c r="K3" s="21"/>
      <c r="L3" s="21"/>
      <c r="M3" s="21"/>
      <c r="N3" s="21"/>
      <c r="O3" s="21"/>
    </row>
    <row r="4" spans="1:15" ht="39.75" customHeight="1" x14ac:dyDescent="0.25">
      <c r="A4" s="3" t="s">
        <v>56</v>
      </c>
      <c r="B4" s="3" t="s">
        <v>2</v>
      </c>
      <c r="C4" s="3" t="s">
        <v>3</v>
      </c>
      <c r="D4" s="4" t="s">
        <v>57</v>
      </c>
      <c r="E4" s="4" t="s">
        <v>5</v>
      </c>
      <c r="F4" s="5" t="s">
        <v>8</v>
      </c>
      <c r="H4" s="21"/>
      <c r="I4" s="22"/>
      <c r="J4" s="22"/>
      <c r="K4" s="22"/>
      <c r="L4" s="23"/>
      <c r="M4" s="23"/>
      <c r="N4" s="24"/>
      <c r="O4" s="21"/>
    </row>
    <row r="5" spans="1:15" ht="30" x14ac:dyDescent="0.25">
      <c r="A5" s="6" t="s">
        <v>9</v>
      </c>
      <c r="B5" s="6" t="s">
        <v>73</v>
      </c>
      <c r="C5" s="7" t="s">
        <v>74</v>
      </c>
      <c r="D5" s="8">
        <f>232*3</f>
        <v>696</v>
      </c>
      <c r="E5" s="8">
        <f>677.5*1.5</f>
        <v>1016.25</v>
      </c>
      <c r="F5" s="8">
        <f>E5+D5</f>
        <v>1712.25</v>
      </c>
      <c r="H5" s="21"/>
      <c r="I5" s="25"/>
      <c r="J5" s="25"/>
      <c r="K5" s="25"/>
      <c r="L5" s="26"/>
      <c r="M5" s="26"/>
      <c r="N5" s="26"/>
      <c r="O5" s="21"/>
    </row>
    <row r="6" spans="1:15" ht="30" x14ac:dyDescent="0.25">
      <c r="A6" s="6" t="s">
        <v>12</v>
      </c>
      <c r="B6" s="6" t="s">
        <v>75</v>
      </c>
      <c r="C6" s="7" t="s">
        <v>76</v>
      </c>
      <c r="D6" s="8">
        <f>182*3</f>
        <v>546</v>
      </c>
      <c r="E6" s="8">
        <f>627.5*1.5</f>
        <v>941.25</v>
      </c>
      <c r="F6" s="8">
        <f>E6+D6</f>
        <v>1487.25</v>
      </c>
      <c r="H6" s="21"/>
      <c r="I6" s="25"/>
      <c r="J6" s="25"/>
      <c r="K6" s="25"/>
      <c r="L6" s="26"/>
      <c r="M6" s="26"/>
      <c r="N6" s="26"/>
      <c r="O6" s="21"/>
    </row>
    <row r="7" spans="1:15" ht="30" x14ac:dyDescent="0.25">
      <c r="A7" s="6" t="s">
        <v>15</v>
      </c>
      <c r="B7" s="6" t="s">
        <v>77</v>
      </c>
      <c r="C7" s="7" t="s">
        <v>78</v>
      </c>
      <c r="D7" s="8">
        <f>190*3</f>
        <v>570</v>
      </c>
      <c r="E7" s="8">
        <f>584*1.5</f>
        <v>876</v>
      </c>
      <c r="F7" s="8">
        <f>E7+D7</f>
        <v>1446</v>
      </c>
      <c r="H7" s="21"/>
      <c r="I7" s="25"/>
      <c r="J7" s="25"/>
      <c r="K7" s="25"/>
      <c r="L7" s="26"/>
      <c r="M7" s="26"/>
      <c r="N7" s="26"/>
      <c r="O7" s="21"/>
    </row>
    <row r="8" spans="1:15" x14ac:dyDescent="0.25">
      <c r="A8" s="6"/>
      <c r="B8" s="6"/>
      <c r="C8" s="7"/>
      <c r="D8" s="8"/>
      <c r="E8" s="8"/>
      <c r="F8" s="8"/>
      <c r="H8" s="21"/>
      <c r="I8" s="25"/>
      <c r="J8" s="25"/>
      <c r="K8" s="25"/>
      <c r="L8" s="26"/>
      <c r="M8" s="26"/>
      <c r="N8" s="26"/>
      <c r="O8" s="21"/>
    </row>
    <row r="9" spans="1:15" ht="30" x14ac:dyDescent="0.25">
      <c r="A9" s="10"/>
      <c r="B9" s="10" t="s">
        <v>79</v>
      </c>
      <c r="C9" s="11" t="s">
        <v>80</v>
      </c>
      <c r="D9" s="12">
        <f>216*3</f>
        <v>648</v>
      </c>
      <c r="E9" s="12">
        <v>0</v>
      </c>
      <c r="F9" s="12">
        <f>E9+D9</f>
        <v>648</v>
      </c>
      <c r="H9" s="21"/>
      <c r="I9" s="25"/>
      <c r="J9" s="25"/>
      <c r="K9" s="25"/>
      <c r="L9" s="26"/>
      <c r="M9" s="26"/>
      <c r="N9" s="26"/>
      <c r="O9" s="21"/>
    </row>
    <row r="10" spans="1:15" x14ac:dyDescent="0.25">
      <c r="H10" s="21"/>
      <c r="I10" s="21"/>
      <c r="J10" s="21"/>
      <c r="K10" s="21"/>
      <c r="L10" s="21"/>
      <c r="M10" s="21"/>
      <c r="N10" s="21"/>
      <c r="O10" s="21"/>
    </row>
    <row r="14" spans="1:15" x14ac:dyDescent="0.25">
      <c r="D14" s="1"/>
    </row>
    <row r="15" spans="1:15" x14ac:dyDescent="0.25">
      <c r="C15"/>
      <c r="D15" s="1"/>
    </row>
  </sheetData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4"/>
  <sheetViews>
    <sheetView zoomScaleNormal="100" workbookViewId="0">
      <selection activeCell="G12" sqref="G12"/>
    </sheetView>
  </sheetViews>
  <sheetFormatPr baseColWidth="10" defaultColWidth="83.85546875" defaultRowHeight="15" x14ac:dyDescent="0.25"/>
  <cols>
    <col min="1" max="1" width="8.5703125" style="13" customWidth="1"/>
    <col min="2" max="2" width="12.5703125" style="13" customWidth="1"/>
    <col min="3" max="3" width="29.28515625" style="13" customWidth="1"/>
    <col min="4" max="4" width="7.7109375" style="20" customWidth="1"/>
    <col min="5" max="5" width="7.5703125" style="20" bestFit="1" customWidth="1"/>
    <col min="6" max="6" width="8.85546875" style="20" customWidth="1"/>
    <col min="7" max="1024" width="83.7109375" style="13"/>
  </cols>
  <sheetData>
    <row r="1" spans="1:6" ht="21" x14ac:dyDescent="0.35">
      <c r="A1" s="2" t="s">
        <v>81</v>
      </c>
    </row>
    <row r="4" spans="1:6" ht="30" x14ac:dyDescent="0.25">
      <c r="A4" s="3" t="s">
        <v>56</v>
      </c>
      <c r="B4" s="3" t="s">
        <v>2</v>
      </c>
      <c r="C4" s="3" t="s">
        <v>3</v>
      </c>
      <c r="D4" s="4" t="s">
        <v>57</v>
      </c>
      <c r="E4" s="4" t="s">
        <v>5</v>
      </c>
      <c r="F4" s="5" t="s">
        <v>8</v>
      </c>
    </row>
    <row r="5" spans="1:6" ht="30" x14ac:dyDescent="0.25">
      <c r="A5" s="6" t="s">
        <v>9</v>
      </c>
      <c r="B5" s="6" t="s">
        <v>82</v>
      </c>
      <c r="C5" s="7" t="s">
        <v>83</v>
      </c>
      <c r="D5" s="8">
        <v>697</v>
      </c>
      <c r="E5" s="8">
        <f>695*1.5</f>
        <v>1042.5</v>
      </c>
      <c r="F5" s="8">
        <f>D5+E5</f>
        <v>1739.5</v>
      </c>
    </row>
    <row r="6" spans="1:6" ht="30" x14ac:dyDescent="0.25">
      <c r="A6" s="6" t="s">
        <v>12</v>
      </c>
      <c r="B6" s="6" t="s">
        <v>84</v>
      </c>
      <c r="C6" s="7" t="s">
        <v>85</v>
      </c>
      <c r="D6" s="8">
        <v>643.5</v>
      </c>
      <c r="E6" s="8">
        <f>647.5*1.5</f>
        <v>971.25</v>
      </c>
      <c r="F6" s="8">
        <f>D6+E6</f>
        <v>1614.75</v>
      </c>
    </row>
    <row r="7" spans="1:6" x14ac:dyDescent="0.25">
      <c r="A7" s="6"/>
      <c r="B7" s="6"/>
      <c r="C7" s="7"/>
      <c r="D7" s="8"/>
      <c r="E7" s="8"/>
      <c r="F7" s="8"/>
    </row>
    <row r="8" spans="1:6" ht="30" x14ac:dyDescent="0.25">
      <c r="A8" s="6"/>
      <c r="B8" s="27" t="s">
        <v>86</v>
      </c>
      <c r="C8" s="28" t="s">
        <v>87</v>
      </c>
      <c r="D8" s="29">
        <v>588.5</v>
      </c>
      <c r="E8" s="29">
        <v>0</v>
      </c>
      <c r="F8" s="29">
        <f>D8+E8</f>
        <v>588.5</v>
      </c>
    </row>
    <row r="9" spans="1:6" ht="30" x14ac:dyDescent="0.25">
      <c r="A9" s="6"/>
      <c r="B9" s="27" t="s">
        <v>88</v>
      </c>
      <c r="C9" s="28" t="s">
        <v>89</v>
      </c>
      <c r="D9" s="29">
        <v>577.5</v>
      </c>
      <c r="E9" s="29">
        <v>0</v>
      </c>
      <c r="F9" s="29">
        <f>D9+E9</f>
        <v>577.5</v>
      </c>
    </row>
    <row r="14" spans="1:6" x14ac:dyDescent="0.25">
      <c r="D14" s="1"/>
    </row>
    <row r="15" spans="1:6" x14ac:dyDescent="0.25">
      <c r="C15"/>
      <c r="D15" s="1"/>
    </row>
    <row r="16" spans="1:6" x14ac:dyDescent="0.25">
      <c r="C16"/>
      <c r="D16" s="1"/>
    </row>
    <row r="17" spans="3:4" x14ac:dyDescent="0.25">
      <c r="C17"/>
      <c r="D17" s="1"/>
    </row>
    <row r="18" spans="3:4" x14ac:dyDescent="0.25">
      <c r="C18"/>
      <c r="D18" s="1"/>
    </row>
    <row r="19" spans="3:4" x14ac:dyDescent="0.25">
      <c r="C19"/>
      <c r="D19" s="1"/>
    </row>
    <row r="20" spans="3:4" x14ac:dyDescent="0.25">
      <c r="C20"/>
      <c r="D20" s="1"/>
    </row>
    <row r="21" spans="3:4" x14ac:dyDescent="0.25">
      <c r="C21"/>
      <c r="D21" s="1"/>
    </row>
    <row r="22" spans="3:4" x14ac:dyDescent="0.25">
      <c r="C22"/>
      <c r="D22" s="1"/>
    </row>
    <row r="23" spans="3:4" x14ac:dyDescent="0.25">
      <c r="C23"/>
      <c r="D23" s="1"/>
    </row>
    <row r="24" spans="3:4" x14ac:dyDescent="0.25">
      <c r="C24"/>
      <c r="D24" s="1"/>
    </row>
  </sheetData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Ergebnis Meisterschaft_Reiter</vt:lpstr>
      <vt:lpstr>Ergebnis Meisterschaft_JUN2</vt:lpstr>
      <vt:lpstr>Ergebnis Meisterschaft_JUN1</vt:lpstr>
      <vt:lpstr>Ergebnis Meisterschaft_JR</vt:lpstr>
    </vt:vector>
  </TitlesOfParts>
  <Company>baramundi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 Thoma</dc:creator>
  <dc:description/>
  <cp:lastModifiedBy>M.Haussmann</cp:lastModifiedBy>
  <cp:revision>11</cp:revision>
  <cp:lastPrinted>2021-08-01T14:18:54Z</cp:lastPrinted>
  <dcterms:created xsi:type="dcterms:W3CDTF">2020-11-03T11:50:55Z</dcterms:created>
  <dcterms:modified xsi:type="dcterms:W3CDTF">2022-06-21T10:41:55Z</dcterms:modified>
  <dc:language>de-DE</dc:language>
</cp:coreProperties>
</file>